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3 Projekty\01 Probíhající\504015201501 - TR ČB Střed – výstavba R 110 kV + TR\2 - DPS\F - Souhrnný rozpočet\Výkaz výměr 02-07-2020\"/>
    </mc:Choice>
  </mc:AlternateContent>
  <xr:revisionPtr revIDLastSave="0" documentId="13_ncr:1_{270AEA59-AE79-4648-A644-E66B61EF339B}" xr6:coauthVersionLast="45" xr6:coauthVersionMax="45" xr10:uidLastSave="{00000000-0000-0000-0000-000000000000}"/>
  <bookViews>
    <workbookView xWindow="28680" yWindow="-120" windowWidth="29040" windowHeight="182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34B Spodní stavba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34B Spodní stavba'!$1:$7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34B Spodní stavba'!$A$1:$X$73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2" i="1" l="1"/>
  <c r="F42" i="1"/>
  <c r="F39" i="1"/>
  <c r="BA47" i="12"/>
  <c r="BA43" i="12"/>
  <c r="BA10" i="12"/>
  <c r="G9" i="12"/>
  <c r="I9" i="12"/>
  <c r="K9" i="12"/>
  <c r="M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2" i="12"/>
  <c r="M42" i="12" s="1"/>
  <c r="I42" i="12"/>
  <c r="K42" i="12"/>
  <c r="O42" i="12"/>
  <c r="Q42" i="12"/>
  <c r="V42" i="12"/>
  <c r="G46" i="12"/>
  <c r="M46" i="12" s="1"/>
  <c r="I46" i="12"/>
  <c r="K46" i="12"/>
  <c r="O46" i="12"/>
  <c r="Q46" i="12"/>
  <c r="V46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O53" i="12"/>
  <c r="V53" i="12"/>
  <c r="G54" i="12"/>
  <c r="G53" i="12" s="1"/>
  <c r="I54" i="12"/>
  <c r="I53" i="12" s="1"/>
  <c r="K54" i="12"/>
  <c r="K53" i="12" s="1"/>
  <c r="M54" i="12"/>
  <c r="M53" i="12" s="1"/>
  <c r="O54" i="12"/>
  <c r="Q54" i="12"/>
  <c r="Q53" i="12" s="1"/>
  <c r="V54" i="12"/>
  <c r="V57" i="12"/>
  <c r="G58" i="12"/>
  <c r="M58" i="12" s="1"/>
  <c r="M57" i="12" s="1"/>
  <c r="I58" i="12"/>
  <c r="I57" i="12" s="1"/>
  <c r="K58" i="12"/>
  <c r="K57" i="12" s="1"/>
  <c r="O58" i="12"/>
  <c r="O57" i="12" s="1"/>
  <c r="Q58" i="12"/>
  <c r="Q57" i="12" s="1"/>
  <c r="V58" i="12"/>
  <c r="K60" i="12"/>
  <c r="V60" i="12"/>
  <c r="G61" i="12"/>
  <c r="M61" i="12" s="1"/>
  <c r="M60" i="12" s="1"/>
  <c r="I61" i="12"/>
  <c r="I60" i="12" s="1"/>
  <c r="K61" i="12"/>
  <c r="O61" i="12"/>
  <c r="O60" i="12" s="1"/>
  <c r="Q61" i="12"/>
  <c r="Q60" i="12" s="1"/>
  <c r="V61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AE72" i="12"/>
  <c r="F41" i="1" s="1"/>
  <c r="I20" i="1"/>
  <c r="I19" i="1"/>
  <c r="I18" i="1"/>
  <c r="I17" i="1"/>
  <c r="F43" i="1"/>
  <c r="H40" i="1"/>
  <c r="O62" i="12" l="1"/>
  <c r="G57" i="12"/>
  <c r="I53" i="1" s="1"/>
  <c r="K21" i="12"/>
  <c r="Q21" i="12"/>
  <c r="I21" i="12"/>
  <c r="K62" i="12"/>
  <c r="Q62" i="12"/>
  <c r="I62" i="12"/>
  <c r="G60" i="12"/>
  <c r="I54" i="1" s="1"/>
  <c r="V21" i="12"/>
  <c r="O8" i="12"/>
  <c r="V62" i="12"/>
  <c r="K8" i="12"/>
  <c r="Q8" i="12"/>
  <c r="I8" i="12"/>
  <c r="G62" i="12"/>
  <c r="I55" i="1" s="1"/>
  <c r="O21" i="12"/>
  <c r="V8" i="12"/>
  <c r="G23" i="1"/>
  <c r="M21" i="12"/>
  <c r="M8" i="12"/>
  <c r="AF72" i="12"/>
  <c r="M65" i="12"/>
  <c r="M62" i="12" s="1"/>
  <c r="G21" i="12"/>
  <c r="I51" i="1" s="1"/>
  <c r="G8" i="12"/>
  <c r="J28" i="1"/>
  <c r="J26" i="1"/>
  <c r="G38" i="1"/>
  <c r="F38" i="1"/>
  <c r="J23" i="1"/>
  <c r="J24" i="1"/>
  <c r="J25" i="1"/>
  <c r="J27" i="1"/>
  <c r="E24" i="1"/>
  <c r="E26" i="1"/>
  <c r="G41" i="1" l="1"/>
  <c r="H41" i="1" s="1"/>
  <c r="I41" i="1" s="1"/>
  <c r="G42" i="1"/>
  <c r="H42" i="1" s="1"/>
  <c r="I42" i="1" s="1"/>
  <c r="G39" i="1"/>
  <c r="G72" i="12"/>
  <c r="I50" i="1"/>
  <c r="A23" i="1"/>
  <c r="I56" i="1" l="1"/>
  <c r="I16" i="1"/>
  <c r="I21" i="1" s="1"/>
  <c r="G43" i="1"/>
  <c r="H39" i="1"/>
  <c r="H43" i="1" s="1"/>
  <c r="G24" i="1"/>
  <c r="A24" i="1"/>
  <c r="G25" i="1" l="1"/>
  <c r="A25" i="1" s="1"/>
  <c r="G28" i="1"/>
  <c r="I39" i="1"/>
  <c r="I43" i="1" s="1"/>
  <c r="J52" i="1"/>
  <c r="J55" i="1"/>
  <c r="J51" i="1"/>
  <c r="J54" i="1"/>
  <c r="J50" i="1"/>
  <c r="J56" i="1" s="1"/>
  <c r="J53" i="1"/>
  <c r="A26" i="1" l="1"/>
  <c r="G26" i="1"/>
  <c r="J42" i="1"/>
  <c r="J41" i="1"/>
  <c r="J39" i="1"/>
  <c r="J43" i="1" s="1"/>
  <c r="A27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siler</author>
  </authors>
  <commentList>
    <comment ref="S6" authorId="0" shapeId="0" xr:uid="{F47343BC-DA55-4B07-BCD0-E6F8A66C03C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2A62EF6-0324-467A-AD49-27D6534B583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<sst xmlns="http://schemas.openxmlformats.org/spreadsheetml/2006/main" count="450" uniqueCount="205">
  <si>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</si>
  <si>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</si>
  <si>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</si>
  <si>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</si>
  <si>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</si>
  <si>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</si>
  <si>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</si>
  <si>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</si>
  <si>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</si>
  <si>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</si>
  <si>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</si>
  <si>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</si>
  <si>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</si>
  <si>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</si>
  <si>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</si>
  <si>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</si>
  <si>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</si>
  <si>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</si>
  <si>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</si>
  <si>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</si>
  <si>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</si>
  <si>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</si>
  <si>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</si>
  <si>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</si>
  <si>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</si>
  <si>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</si>
  <si>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</si>
  <si>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</si>
  <si>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</si>
  <si>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</si>
  <si>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</si>
  <si>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</si>
  <si>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</si>
  <si>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</si>
  <si>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</si>
  <si>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</si>
  <si>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</si>
  <si>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</si>
  <si>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</si>
  <si>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</si>
  <si>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</si>
  <si>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</si>
  <si>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</si>
  <si>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</si>
  <si>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 xml:space="preserve">SO 34 Spodní stavba </t>
  </si>
  <si>
    <t>SO 34</t>
  </si>
  <si>
    <t>Budova R110 kV</t>
  </si>
  <si>
    <t>Objekt:</t>
  </si>
  <si>
    <t>Rozpočet:</t>
  </si>
  <si>
    <t>001</t>
  </si>
  <si>
    <t>TR ČB Střed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</si>
  <si>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</si>
  <si>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</si>
  <si>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</si>
  <si>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</si>
  <si>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</si>
  <si>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</si>
  <si>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</si>
  <si>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</si>
  <si>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</si>
  <si>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4</t>
  </si>
  <si>
    <t>Vodorovné konstrukce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</si>
  <si>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</si>
  <si>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</si>
  <si>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</si>
  <si>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</si>
  <si>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</si>
  <si>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</si>
  <si>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</si>
  <si>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</si>
  <si>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</si>
  <si>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</si>
  <si>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</si>
  <si>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</si>
  <si>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</si>
  <si>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</si>
  <si>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</si>
  <si>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</si>
  <si>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</si>
  <si>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</si>
  <si>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</si>
  <si>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</si>
  <si>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</si>
  <si>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</si>
  <si>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</si>
  <si>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</si>
  <si>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</si>
  <si>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</si>
  <si>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</si>
  <si>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</si>
  <si>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</si>
  <si>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</si>
  <si>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</si>
  <si>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</si>
  <si>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</si>
  <si>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</si>
  <si>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</si>
  <si>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</si>
  <si>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</si>
  <si>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151823101R00</t>
  </si>
  <si>
    <t>Osazení zápor délky 8 m</t>
  </si>
  <si>
    <t>m</t>
  </si>
  <si>
    <t>800-1</t>
  </si>
  <si>
    <t>RTS 20/ I</t>
  </si>
  <si>
    <t>Práce</t>
  </si>
  <si>
    <t>POL1_</t>
  </si>
  <si>
    <t>ocelových jednoduchých, pro pažení hloubených vykopávek do předem provedených vrtů, se zabetonováním spodního konce, s případným nutným obsypem zápory pískem</t>
  </si>
  <si>
    <t>SPI</t>
  </si>
  <si>
    <t>151825101R00</t>
  </si>
  <si>
    <t>Pažiny, převázky a vrchní kotvení zápor pažiny, z dřevěných fošen, tloušťky 6 cm</t>
  </si>
  <si>
    <t>m2</t>
  </si>
  <si>
    <t>162301101R00</t>
  </si>
  <si>
    <t>Vodorovné přemístění výkopku z horniny 1 až 4, na vzdálenost přes 50  do 500 m</t>
  </si>
  <si>
    <t>m3</t>
  </si>
  <si>
    <t>po suchu, bez naložení výkopku, avšak se složením bez rozhrnutí, zpáteční cesta vozidla.</t>
  </si>
  <si>
    <t>vývrtek pilot : 0,63*0,63/4*3,14*352,9</t>
  </si>
  <si>
    <t>VV</t>
  </si>
  <si>
    <t>vývrtek zápor : 0,63*0,63/4*3,14*49</t>
  </si>
  <si>
    <t>162701105R00</t>
  </si>
  <si>
    <t>Vodorovné přemístění výkopku z horniny 1 až 4, na vzdálenost přes 9 000  do 10 000 m</t>
  </si>
  <si>
    <t>167101102R00</t>
  </si>
  <si>
    <t>Nakládání, skládání, překládání neulehlého výkopku nakládání výkopku_x000D_
 přes 100 m3, z horniny 1 až 4</t>
  </si>
  <si>
    <t>199000002R00</t>
  </si>
  <si>
    <t>Poplatky za skládku horniny 1- 4, skupina 17 05 04 z Katalogu odpadů</t>
  </si>
  <si>
    <t>13482735R</t>
  </si>
  <si>
    <t>tyč ocelová profilová válcovaná za tepla S235 (11375); průřez IPE; výška 300 mm</t>
  </si>
  <si>
    <t>t</t>
  </si>
  <si>
    <t>SPCM</t>
  </si>
  <si>
    <t>Specifikace</t>
  </si>
  <si>
    <t>POL3_</t>
  </si>
  <si>
    <t>224311211R00</t>
  </si>
  <si>
    <t>Výplň pilot z vodostavebního betonu prostého beton portlandský, bez suspenze</t>
  </si>
  <si>
    <t>800-2</t>
  </si>
  <si>
    <t>0,63*0,63/4*3,14*(288+37*0,3)*1,1</t>
  </si>
  <si>
    <t>224361113R00</t>
  </si>
  <si>
    <t>Výztuž pilot betonových do země z oceli BSt 500S</t>
  </si>
  <si>
    <t>224383111R00</t>
  </si>
  <si>
    <t>Zřízení výplně pilot ze ŽB s vytažením pažnic hloubka do 10 m, průměr přes 450 do 650 mm</t>
  </si>
  <si>
    <t>svislých, zapažených,</t>
  </si>
  <si>
    <t>231941111R00</t>
  </si>
  <si>
    <t>Kleštiny nebo převázky beraněné z oceli z oceli, opracování</t>
  </si>
  <si>
    <t>pro hradící stěny jakéholiv druhu,</t>
  </si>
  <si>
    <t>Včetně spojovacího materiálu.</t>
  </si>
  <si>
    <t>POP</t>
  </si>
  <si>
    <t>231941121R00</t>
  </si>
  <si>
    <t>Kleštiny nebo převázky beraněné z oceli z oceli, montáž</t>
  </si>
  <si>
    <t>231941131R00</t>
  </si>
  <si>
    <t>Kleštiny nebo převázky beraněné z oceli z oceli, demontáž</t>
  </si>
  <si>
    <t>264221412R00</t>
  </si>
  <si>
    <t>Vrty velkoprůměrové zapažené, svislé průměr přes 550 do 650 mm, hloubka od 0 do 10 m, hornina třídy 2</t>
  </si>
  <si>
    <t>288+64,9</t>
  </si>
  <si>
    <t>275321411R00</t>
  </si>
  <si>
    <t>Beton základových patek železový třídy C 25/30</t>
  </si>
  <si>
    <t>801-1</t>
  </si>
  <si>
    <t>bez dodávky a uložení výztuže</t>
  </si>
  <si>
    <t>H1 : 1,875*1*0,8*2</t>
  </si>
  <si>
    <t>H2 : 2,85*1*0,8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</si>
  <si>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</si>
  <si>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</si>
  <si>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</si>
  <si>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H2 : 1*0,8*2+2,85*0,8</t>
  </si>
  <si>
    <t>275351216R00</t>
  </si>
  <si>
    <t>Bednění stěn základových patek odstranění</t>
  </si>
  <si>
    <t>Včetně očištění, vytřídění a uložení bednícího materiálu.</t>
  </si>
  <si>
    <t>275361315R00</t>
  </si>
  <si>
    <t>Výztuž základových patek a bloků průměr přes 12 mm, ocel BSt 500S</t>
  </si>
  <si>
    <t>821-1</t>
  </si>
  <si>
    <t>264221412R01</t>
  </si>
  <si>
    <t>Vrty zapažené do 650 mm hl.do 10 m hor.2-vrty pro pažiny</t>
  </si>
  <si>
    <t>Vlastní</t>
  </si>
  <si>
    <t>13384325R</t>
  </si>
  <si>
    <t>tyč ocelová profilová válcovaná za tepla S235 (11375); průřez U; výška 100 mm</t>
  </si>
  <si>
    <t>13480815R</t>
  </si>
  <si>
    <t>tyč ocelová profilová válcovaná za tepla S235 (11375); průřez I; výška 200 mm</t>
  </si>
  <si>
    <t>451315111R00</t>
  </si>
  <si>
    <t>Podklad. nebo vyrovnáv. vrstva z betonu prostého beton C 25/30, tloušťka do 100 mm</t>
  </si>
  <si>
    <t>H1 : 1,875*1,1*2</t>
  </si>
  <si>
    <t>H2 : 3,85*1,1</t>
  </si>
  <si>
    <t>961054112R00</t>
  </si>
  <si>
    <t>Odbourání vrchní znehodnocené části výplně pilot průměr piloty přes 450 do 650 mm</t>
  </si>
  <si>
    <t>betonových,</t>
  </si>
  <si>
    <t>998001011R00</t>
  </si>
  <si>
    <t>Přesun hmot pro ucelenou dodávku přesun hmot pro piloty betonované na místě</t>
  </si>
  <si>
    <t>Přesun hmot</t>
  </si>
  <si>
    <t>POL7_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</si>
  <si>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</si>
  <si>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</si>
  <si>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</si>
  <si>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</si>
  <si>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</si>
  <si>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</si>
  <si>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</si>
  <si>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</si>
  <si>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</si>
  <si>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</si>
  <si>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</si>
  <si>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</si>
  <si>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979990103R00</t>
  </si>
  <si>
    <t>Poplatek za skládku beton do 30x30 cm, skupina 17 01 01 z Katalogu odpadů</t>
  </si>
  <si>
    <t>979093111R00</t>
  </si>
  <si>
    <t>Uložení suti na skládku bez zhutnění</t>
  </si>
  <si>
    <t>800-6</t>
  </si>
  <si>
    <t>s hrubým urovnáním,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</si>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</sst>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0dWnYVoajmv4JVUhGNYsCBJ3pJyanNVoj7pktPw1T16+GUo1FzUug2gtKScblqNZLPAyxefLmz5c1eNH0sUfvA==" saltValue="WZqTF4vz2f75/6yydhzCE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7" t="s">
        <v>22</v>
      </c>
      <c r="C2" s="78"/>
      <c r="D2" s="79" t="s">
        <v>49</v>
      </c>
      <c r="E2" s="232" t="s">
        <v>50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5" t="s">
        <v>46</v>
      </c>
      <c r="F3" s="236"/>
      <c r="G3" s="236"/>
      <c r="H3" s="236"/>
      <c r="I3" s="236"/>
      <c r="J3" s="237"/>
    </row>
    <row r="4" spans="1:15" ht="23.25" customHeight="1" x14ac:dyDescent="0.2">
      <c r="A4" s="76">
        <v>939</v>
      </c>
      <c r="B4" s="82" t="s">
        <v>48</v>
      </c>
      <c r="C4" s="83"/>
      <c r="D4" s="84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SUMIF(F50:F55,A16,I50:I55)+SUMIF(F50:F55,"PSU",I50:I55)</f>
        <v>0</v>
      </c>
      <c r="J16" s="205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SUMIF(F50:F55,A17,I50:I55)</f>
        <v>0</v>
      </c>
      <c r="J17" s="205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SUMIF(F50:F55,A18,I50:I55)</f>
        <v>0</v>
      </c>
      <c r="J18" s="205"/>
    </row>
    <row r="19" spans="1:10" ht="23.25" customHeight="1" x14ac:dyDescent="0.2">
      <c r="A19" s="139" t="s">
        <v>69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SUMIF(F50:F55,A19,I50:I55)</f>
        <v>0</v>
      </c>
      <c r="J19" s="205"/>
    </row>
    <row r="20" spans="1:10" ht="23.25" customHeight="1" x14ac:dyDescent="0.2">
      <c r="A20" s="139" t="s">
        <v>70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SUMIF(F50:F55,A20,I50:I55)</f>
        <v>0</v>
      </c>
      <c r="J20" s="205"/>
    </row>
    <row r="21" spans="1:10" ht="23.25" customHeight="1" x14ac:dyDescent="0.2">
      <c r="A21" s="2"/>
      <c r="B21" s="48" t="s">
        <v>29</v>
      </c>
      <c r="C21" s="64"/>
      <c r="D21" s="65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09">
        <f>ZakladDPHSniVypocet+ZakladDPHZaklVypocet</f>
        <v>0</v>
      </c>
      <c r="H28" s="209"/>
      <c r="I28" s="209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8">
        <f>A27</f>
        <v>0</v>
      </c>
      <c r="H29" s="208"/>
      <c r="I29" s="208"/>
      <c r="J29" s="120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93"/>
      <c r="D39" s="193"/>
      <c r="E39" s="193"/>
      <c r="F39" s="100">
        <f>'SO 34B Spodní stavba'!AE72</f>
        <v>0</v>
      </c>
      <c r="G39" s="101">
        <f>'SO 34B Spodní stavba'!AF72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4" t="s">
        <v>52</v>
      </c>
      <c r="D40" s="194"/>
      <c r="E40" s="194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4" t="s">
        <v>46</v>
      </c>
      <c r="D41" s="194"/>
      <c r="E41" s="194"/>
      <c r="F41" s="105">
        <f>'SO 34B Spodní stavba'!AE72</f>
        <v>0</v>
      </c>
      <c r="G41" s="106">
        <f>'SO 34B Spodní stavba'!AF72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93" t="s">
        <v>44</v>
      </c>
      <c r="D42" s="193"/>
      <c r="E42" s="193"/>
      <c r="F42" s="109">
        <f>'SO 34B Spodní stavba'!AE72</f>
        <v>0</v>
      </c>
      <c r="G42" s="102">
        <f>'SO 34B Spodní stavba'!AF72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5" t="s">
        <v>53</v>
      </c>
      <c r="C43" s="196"/>
      <c r="D43" s="196"/>
      <c r="E43" s="197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55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56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43</v>
      </c>
      <c r="C50" s="191" t="s">
        <v>57</v>
      </c>
      <c r="D50" s="192"/>
      <c r="E50" s="192"/>
      <c r="F50" s="135" t="s">
        <v>24</v>
      </c>
      <c r="G50" s="136"/>
      <c r="H50" s="136"/>
      <c r="I50" s="136">
        <f>'SO 34B Spodní stavba'!G8</f>
        <v>0</v>
      </c>
      <c r="J50" s="133" t="str">
        <f>IF(I56=0,"",I50/I56*100)</f>
        <v/>
      </c>
    </row>
    <row r="51" spans="1:10" ht="36.75" customHeight="1" x14ac:dyDescent="0.2">
      <c r="A51" s="124"/>
      <c r="B51" s="129" t="s">
        <v>58</v>
      </c>
      <c r="C51" s="191" t="s">
        <v>59</v>
      </c>
      <c r="D51" s="192"/>
      <c r="E51" s="192"/>
      <c r="F51" s="135" t="s">
        <v>24</v>
      </c>
      <c r="G51" s="136"/>
      <c r="H51" s="136"/>
      <c r="I51" s="136">
        <f>'SO 34B Spodní stavba'!G21</f>
        <v>0</v>
      </c>
      <c r="J51" s="133" t="str">
        <f>IF(I56=0,"",I51/I56*100)</f>
        <v/>
      </c>
    </row>
    <row r="52" spans="1:10" ht="36.75" customHeight="1" x14ac:dyDescent="0.2">
      <c r="A52" s="124"/>
      <c r="B52" s="129" t="s">
        <v>60</v>
      </c>
      <c r="C52" s="191" t="s">
        <v>61</v>
      </c>
      <c r="D52" s="192"/>
      <c r="E52" s="192"/>
      <c r="F52" s="135" t="s">
        <v>24</v>
      </c>
      <c r="G52" s="136"/>
      <c r="H52" s="136"/>
      <c r="I52" s="136">
        <f>'SO 34B Spodní stavba'!G53</f>
        <v>0</v>
      </c>
      <c r="J52" s="133" t="str">
        <f>IF(I56=0,"",I52/I56*100)</f>
        <v/>
      </c>
    </row>
    <row r="53" spans="1:10" ht="36.75" customHeight="1" x14ac:dyDescent="0.2">
      <c r="A53" s="124"/>
      <c r="B53" s="129" t="s">
        <v>62</v>
      </c>
      <c r="C53" s="191" t="s">
        <v>63</v>
      </c>
      <c r="D53" s="192"/>
      <c r="E53" s="192"/>
      <c r="F53" s="135" t="s">
        <v>24</v>
      </c>
      <c r="G53" s="136"/>
      <c r="H53" s="136"/>
      <c r="I53" s="136">
        <f>'SO 34B Spodní stavba'!G57</f>
        <v>0</v>
      </c>
      <c r="J53" s="133" t="str">
        <f>IF(I56=0,"",I53/I56*100)</f>
        <v/>
      </c>
    </row>
    <row r="54" spans="1:10" ht="36.75" customHeight="1" x14ac:dyDescent="0.2">
      <c r="A54" s="124"/>
      <c r="B54" s="129" t="s">
        <v>64</v>
      </c>
      <c r="C54" s="191" t="s">
        <v>65</v>
      </c>
      <c r="D54" s="192"/>
      <c r="E54" s="192"/>
      <c r="F54" s="135" t="s">
        <v>24</v>
      </c>
      <c r="G54" s="136"/>
      <c r="H54" s="136"/>
      <c r="I54" s="136">
        <f>'SO 34B Spodní stavba'!G60</f>
        <v>0</v>
      </c>
      <c r="J54" s="133" t="str">
        <f>IF(I56=0,"",I54/I56*100)</f>
        <v/>
      </c>
    </row>
    <row r="55" spans="1:10" ht="36.75" customHeight="1" x14ac:dyDescent="0.2">
      <c r="A55" s="124"/>
      <c r="B55" s="129" t="s">
        <v>66</v>
      </c>
      <c r="C55" s="191" t="s">
        <v>67</v>
      </c>
      <c r="D55" s="192"/>
      <c r="E55" s="192"/>
      <c r="F55" s="135" t="s">
        <v>68</v>
      </c>
      <c r="G55" s="136"/>
      <c r="H55" s="136"/>
      <c r="I55" s="136">
        <f>'SO 34B Spodní stavba'!G62</f>
        <v>0</v>
      </c>
      <c r="J55" s="133" t="str">
        <f>IF(I56=0,"",I55/I56*100)</f>
        <v/>
      </c>
    </row>
    <row r="56" spans="1:10" ht="25.5" customHeight="1" x14ac:dyDescent="0.2">
      <c r="A56" s="125"/>
      <c r="B56" s="130" t="s">
        <v>1</v>
      </c>
      <c r="C56" s="131"/>
      <c r="D56" s="132"/>
      <c r="E56" s="132"/>
      <c r="F56" s="137"/>
      <c r="G56" s="138"/>
      <c r="H56" s="138"/>
      <c r="I56" s="138">
        <f>SUM(I50:I55)</f>
        <v>0</v>
      </c>
      <c r="J56" s="134">
        <f>SUM(J50:J55)</f>
        <v>0</v>
      </c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  <row r="59" spans="1:10" x14ac:dyDescent="0.2">
      <c r="F59" s="87"/>
      <c r="G59" s="87"/>
      <c r="H59" s="87"/>
      <c r="I59" s="87"/>
      <c r="J59" s="88"/>
    </row>
  </sheetData>
  <sheetProtection algorithmName="SHA-512" hashValue="ppYZQLhEIvbkbGqagElL34jMj42ZMcGLCYbuTUGbRCB3C7lu1iu+4keUqaDgYbg3nX7dEixLfjyYOodwcEZ8Cg==" saltValue="mZ9a5clegeTAD/YiwHPke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7ULDuQPIBsd9p8PuoM4kVK5qdpA5WyLPM36rV/byPAf+28ax8NTcni1KwjquyyTWXJWl0LsDuXNkD+xcMAL2nQ==" saltValue="AiqmubrkSABR8BtA8FYy1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BE66D-F798-438C-A953-F23F4C95BEE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71</v>
      </c>
      <c r="B1" s="253"/>
      <c r="C1" s="253"/>
      <c r="D1" s="253"/>
      <c r="E1" s="253"/>
      <c r="F1" s="253"/>
      <c r="G1" s="253"/>
      <c r="AG1" t="s">
        <v>72</v>
      </c>
    </row>
    <row r="2" spans="1:60" ht="24.95" customHeight="1" x14ac:dyDescent="0.2">
      <c r="A2" s="140" t="s">
        <v>7</v>
      </c>
      <c r="B2" s="49" t="s">
        <v>49</v>
      </c>
      <c r="C2" s="254" t="s">
        <v>50</v>
      </c>
      <c r="D2" s="255"/>
      <c r="E2" s="255"/>
      <c r="F2" s="255"/>
      <c r="G2" s="256"/>
      <c r="AG2" t="s">
        <v>73</v>
      </c>
    </row>
    <row r="3" spans="1:60" ht="24.95" customHeight="1" x14ac:dyDescent="0.2">
      <c r="A3" s="140" t="s">
        <v>8</v>
      </c>
      <c r="B3" s="49" t="s">
        <v>45</v>
      </c>
      <c r="C3" s="254" t="s">
        <v>46</v>
      </c>
      <c r="D3" s="255"/>
      <c r="E3" s="255"/>
      <c r="F3" s="255"/>
      <c r="G3" s="256"/>
      <c r="AC3" s="122" t="s">
        <v>73</v>
      </c>
      <c r="AG3" t="s">
        <v>74</v>
      </c>
    </row>
    <row r="4" spans="1:60" ht="24.95" customHeight="1" x14ac:dyDescent="0.2">
      <c r="A4" s="141" t="s">
        <v>9</v>
      </c>
      <c r="B4" s="142" t="s">
        <v>43</v>
      </c>
      <c r="C4" s="257" t="s">
        <v>44</v>
      </c>
      <c r="D4" s="258"/>
      <c r="E4" s="258"/>
      <c r="F4" s="258"/>
      <c r="G4" s="259"/>
      <c r="AG4" t="s">
        <v>75</v>
      </c>
    </row>
    <row r="5" spans="1:60" x14ac:dyDescent="0.2">
      <c r="D5" s="10"/>
    </row>
    <row r="6" spans="1:60" ht="38.25" x14ac:dyDescent="0.2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29</v>
      </c>
      <c r="H6" s="147" t="s">
        <v>30</v>
      </c>
      <c r="I6" s="147" t="s">
        <v>82</v>
      </c>
      <c r="J6" s="147" t="s">
        <v>31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  <c r="X6" s="147" t="s">
        <v>96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97</v>
      </c>
      <c r="B8" s="162" t="s">
        <v>43</v>
      </c>
      <c r="C8" s="183" t="s">
        <v>57</v>
      </c>
      <c r="D8" s="163"/>
      <c r="E8" s="164"/>
      <c r="F8" s="165"/>
      <c r="G8" s="165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7.48</v>
      </c>
      <c r="P8" s="165"/>
      <c r="Q8" s="165">
        <f>SUM(Q9:Q20)</f>
        <v>0</v>
      </c>
      <c r="R8" s="165"/>
      <c r="S8" s="165"/>
      <c r="T8" s="166"/>
      <c r="U8" s="160"/>
      <c r="V8" s="160">
        <f>SUM(V9:V20)</f>
        <v>149.33999999999997</v>
      </c>
      <c r="W8" s="160"/>
      <c r="X8" s="160"/>
      <c r="AG8" t="s">
        <v>98</v>
      </c>
    </row>
    <row r="9" spans="1:60" outlineLevel="1" x14ac:dyDescent="0.2">
      <c r="A9" s="167">
        <v>1</v>
      </c>
      <c r="B9" s="168" t="s">
        <v>99</v>
      </c>
      <c r="C9" s="184" t="s">
        <v>100</v>
      </c>
      <c r="D9" s="169" t="s">
        <v>101</v>
      </c>
      <c r="E9" s="170">
        <v>49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7.374E-2</v>
      </c>
      <c r="O9" s="172">
        <f>ROUND(E9*N9,2)</f>
        <v>3.61</v>
      </c>
      <c r="P9" s="172">
        <v>0</v>
      </c>
      <c r="Q9" s="172">
        <f>ROUND(E9*P9,2)</f>
        <v>0</v>
      </c>
      <c r="R9" s="172" t="s">
        <v>102</v>
      </c>
      <c r="S9" s="172" t="s">
        <v>103</v>
      </c>
      <c r="T9" s="173" t="s">
        <v>103</v>
      </c>
      <c r="U9" s="157">
        <v>1.917</v>
      </c>
      <c r="V9" s="157">
        <f>ROUND(E9*U9,2)</f>
        <v>93.93</v>
      </c>
      <c r="W9" s="157"/>
      <c r="X9" s="157" t="s">
        <v>104</v>
      </c>
      <c r="Y9" s="148"/>
      <c r="Z9" s="148"/>
      <c r="AA9" s="148"/>
      <c r="AB9" s="148"/>
      <c r="AC9" s="148"/>
      <c r="AD9" s="148"/>
      <c r="AE9" s="148"/>
      <c r="AF9" s="148"/>
      <c r="AG9" s="148" t="s">
        <v>105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247" t="s">
        <v>106</v>
      </c>
      <c r="D10" s="248"/>
      <c r="E10" s="248"/>
      <c r="F10" s="248"/>
      <c r="G10" s="248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4" t="str">
        <f>C10</f>
        <v>ocelových jednoduchých, pro pažení hloubených vykopávek do předem provedených vrtů, se zabetonováním spodního konce, s případným nutným obsypem zápory pískem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108</v>
      </c>
      <c r="C11" s="185" t="s">
        <v>109</v>
      </c>
      <c r="D11" s="177" t="s">
        <v>110</v>
      </c>
      <c r="E11" s="178">
        <v>46.9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3.8280000000000002E-2</v>
      </c>
      <c r="O11" s="180">
        <f>ROUND(E11*N11,2)</f>
        <v>1.8</v>
      </c>
      <c r="P11" s="180">
        <v>0</v>
      </c>
      <c r="Q11" s="180">
        <f>ROUND(E11*P11,2)</f>
        <v>0</v>
      </c>
      <c r="R11" s="180" t="s">
        <v>102</v>
      </c>
      <c r="S11" s="180" t="s">
        <v>103</v>
      </c>
      <c r="T11" s="181" t="s">
        <v>103</v>
      </c>
      <c r="U11" s="157">
        <v>0.98099999999999998</v>
      </c>
      <c r="V11" s="157">
        <f>ROUND(E11*U11,2)</f>
        <v>46.01</v>
      </c>
      <c r="W11" s="157"/>
      <c r="X11" s="157" t="s">
        <v>104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7">
        <v>3</v>
      </c>
      <c r="B12" s="168" t="s">
        <v>111</v>
      </c>
      <c r="C12" s="184" t="s">
        <v>112</v>
      </c>
      <c r="D12" s="169" t="s">
        <v>113</v>
      </c>
      <c r="E12" s="170">
        <v>125.21858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2" t="s">
        <v>102</v>
      </c>
      <c r="S12" s="172" t="s">
        <v>103</v>
      </c>
      <c r="T12" s="173" t="s">
        <v>103</v>
      </c>
      <c r="U12" s="157">
        <v>1.0999999999999999E-2</v>
      </c>
      <c r="V12" s="157">
        <f>ROUND(E12*U12,2)</f>
        <v>1.38</v>
      </c>
      <c r="W12" s="157"/>
      <c r="X12" s="157" t="s">
        <v>104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47" t="s">
        <v>114</v>
      </c>
      <c r="D13" s="248"/>
      <c r="E13" s="248"/>
      <c r="F13" s="248"/>
      <c r="G13" s="248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6" t="s">
        <v>115</v>
      </c>
      <c r="D14" s="158"/>
      <c r="E14" s="159">
        <v>109.95182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117</v>
      </c>
      <c r="D15" s="158"/>
      <c r="E15" s="159">
        <v>15.26676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7">
        <v>4</v>
      </c>
      <c r="B16" s="168" t="s">
        <v>118</v>
      </c>
      <c r="C16" s="184" t="s">
        <v>119</v>
      </c>
      <c r="D16" s="169" t="s">
        <v>113</v>
      </c>
      <c r="E16" s="170">
        <v>125.21858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2" t="s">
        <v>102</v>
      </c>
      <c r="S16" s="172" t="s">
        <v>103</v>
      </c>
      <c r="T16" s="173" t="s">
        <v>103</v>
      </c>
      <c r="U16" s="157">
        <v>1.0999999999999999E-2</v>
      </c>
      <c r="V16" s="157">
        <f>ROUND(E16*U16,2)</f>
        <v>1.38</v>
      </c>
      <c r="W16" s="157"/>
      <c r="X16" s="157" t="s">
        <v>104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47" t="s">
        <v>114</v>
      </c>
      <c r="D17" s="248"/>
      <c r="E17" s="248"/>
      <c r="F17" s="248"/>
      <c r="G17" s="248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107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5">
        <v>5</v>
      </c>
      <c r="B18" s="176" t="s">
        <v>120</v>
      </c>
      <c r="C18" s="185" t="s">
        <v>121</v>
      </c>
      <c r="D18" s="177" t="s">
        <v>113</v>
      </c>
      <c r="E18" s="178">
        <v>125.21858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21</v>
      </c>
      <c r="M18" s="180">
        <f>G18*(1+L18/100)</f>
        <v>0</v>
      </c>
      <c r="N18" s="180">
        <v>0</v>
      </c>
      <c r="O18" s="180">
        <f>ROUND(E18*N18,2)</f>
        <v>0</v>
      </c>
      <c r="P18" s="180">
        <v>0</v>
      </c>
      <c r="Q18" s="180">
        <f>ROUND(E18*P18,2)</f>
        <v>0</v>
      </c>
      <c r="R18" s="180" t="s">
        <v>102</v>
      </c>
      <c r="S18" s="180" t="s">
        <v>103</v>
      </c>
      <c r="T18" s="181" t="s">
        <v>103</v>
      </c>
      <c r="U18" s="157">
        <v>5.2999999999999999E-2</v>
      </c>
      <c r="V18" s="157">
        <f>ROUND(E18*U18,2)</f>
        <v>6.64</v>
      </c>
      <c r="W18" s="157"/>
      <c r="X18" s="157" t="s">
        <v>104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5">
        <v>6</v>
      </c>
      <c r="B19" s="176" t="s">
        <v>122</v>
      </c>
      <c r="C19" s="185" t="s">
        <v>123</v>
      </c>
      <c r="D19" s="177" t="s">
        <v>113</v>
      </c>
      <c r="E19" s="178">
        <v>125.21858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 t="s">
        <v>102</v>
      </c>
      <c r="S19" s="180" t="s">
        <v>103</v>
      </c>
      <c r="T19" s="181" t="s">
        <v>103</v>
      </c>
      <c r="U19" s="157">
        <v>0</v>
      </c>
      <c r="V19" s="157">
        <f>ROUND(E19*U19,2)</f>
        <v>0</v>
      </c>
      <c r="W19" s="157"/>
      <c r="X19" s="157" t="s">
        <v>104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5">
        <v>7</v>
      </c>
      <c r="B20" s="176" t="s">
        <v>124</v>
      </c>
      <c r="C20" s="185" t="s">
        <v>125</v>
      </c>
      <c r="D20" s="177" t="s">
        <v>126</v>
      </c>
      <c r="E20" s="178">
        <v>2.0699999999999998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1</v>
      </c>
      <c r="O20" s="180">
        <f>ROUND(E20*N20,2)</f>
        <v>2.0699999999999998</v>
      </c>
      <c r="P20" s="180">
        <v>0</v>
      </c>
      <c r="Q20" s="180">
        <f>ROUND(E20*P20,2)</f>
        <v>0</v>
      </c>
      <c r="R20" s="180" t="s">
        <v>127</v>
      </c>
      <c r="S20" s="180" t="s">
        <v>103</v>
      </c>
      <c r="T20" s="181" t="s">
        <v>103</v>
      </c>
      <c r="U20" s="157">
        <v>0</v>
      </c>
      <c r="V20" s="157">
        <f>ROUND(E20*U20,2)</f>
        <v>0</v>
      </c>
      <c r="W20" s="157"/>
      <c r="X20" s="157" t="s">
        <v>128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129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161" t="s">
        <v>97</v>
      </c>
      <c r="B21" s="162" t="s">
        <v>58</v>
      </c>
      <c r="C21" s="183" t="s">
        <v>59</v>
      </c>
      <c r="D21" s="163"/>
      <c r="E21" s="164"/>
      <c r="F21" s="165"/>
      <c r="G21" s="165">
        <f>SUMIF(AG22:AG52,"&lt;&gt;NOR",G22:G52)</f>
        <v>0</v>
      </c>
      <c r="H21" s="165"/>
      <c r="I21" s="165">
        <f>SUM(I22:I52)</f>
        <v>0</v>
      </c>
      <c r="J21" s="165"/>
      <c r="K21" s="165">
        <f>SUM(K22:K52)</f>
        <v>0</v>
      </c>
      <c r="L21" s="165"/>
      <c r="M21" s="165">
        <f>SUM(M22:M52)</f>
        <v>0</v>
      </c>
      <c r="N21" s="165"/>
      <c r="O21" s="165">
        <f>SUM(O22:O52)</f>
        <v>297.57999999999993</v>
      </c>
      <c r="P21" s="165"/>
      <c r="Q21" s="165">
        <f>SUM(Q22:Q52)</f>
        <v>0</v>
      </c>
      <c r="R21" s="165"/>
      <c r="S21" s="165"/>
      <c r="T21" s="166"/>
      <c r="U21" s="160"/>
      <c r="V21" s="160">
        <f>SUM(V22:V52)</f>
        <v>650.58000000000015</v>
      </c>
      <c r="W21" s="160"/>
      <c r="X21" s="160"/>
      <c r="AG21" t="s">
        <v>98</v>
      </c>
    </row>
    <row r="22" spans="1:60" outlineLevel="1" x14ac:dyDescent="0.2">
      <c r="A22" s="167">
        <v>8</v>
      </c>
      <c r="B22" s="168" t="s">
        <v>130</v>
      </c>
      <c r="C22" s="184" t="s">
        <v>131</v>
      </c>
      <c r="D22" s="169" t="s">
        <v>113</v>
      </c>
      <c r="E22" s="170">
        <v>102.50848999999999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2">
        <v>2.5499999999999998</v>
      </c>
      <c r="O22" s="172">
        <f>ROUND(E22*N22,2)</f>
        <v>261.39999999999998</v>
      </c>
      <c r="P22" s="172">
        <v>0</v>
      </c>
      <c r="Q22" s="172">
        <f>ROUND(E22*P22,2)</f>
        <v>0</v>
      </c>
      <c r="R22" s="172" t="s">
        <v>132</v>
      </c>
      <c r="S22" s="172" t="s">
        <v>103</v>
      </c>
      <c r="T22" s="173" t="s">
        <v>103</v>
      </c>
      <c r="U22" s="157">
        <v>0</v>
      </c>
      <c r="V22" s="157">
        <f>ROUND(E22*U22,2)</f>
        <v>0</v>
      </c>
      <c r="W22" s="157"/>
      <c r="X22" s="157" t="s">
        <v>104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133</v>
      </c>
      <c r="D23" s="158"/>
      <c r="E23" s="159">
        <v>102.50848999999999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116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5">
        <v>9</v>
      </c>
      <c r="B24" s="176" t="s">
        <v>134</v>
      </c>
      <c r="C24" s="185" t="s">
        <v>135</v>
      </c>
      <c r="D24" s="177" t="s">
        <v>126</v>
      </c>
      <c r="E24" s="178">
        <v>5.16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1.07521</v>
      </c>
      <c r="O24" s="180">
        <f>ROUND(E24*N24,2)</f>
        <v>5.55</v>
      </c>
      <c r="P24" s="180">
        <v>0</v>
      </c>
      <c r="Q24" s="180">
        <f>ROUND(E24*P24,2)</f>
        <v>0</v>
      </c>
      <c r="R24" s="180" t="s">
        <v>132</v>
      </c>
      <c r="S24" s="180" t="s">
        <v>103</v>
      </c>
      <c r="T24" s="181" t="s">
        <v>103</v>
      </c>
      <c r="U24" s="157">
        <v>22.321000000000002</v>
      </c>
      <c r="V24" s="157">
        <f>ROUND(E24*U24,2)</f>
        <v>115.18</v>
      </c>
      <c r="W24" s="157"/>
      <c r="X24" s="157" t="s">
        <v>104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7">
        <v>10</v>
      </c>
      <c r="B25" s="168" t="s">
        <v>136</v>
      </c>
      <c r="C25" s="184" t="s">
        <v>137</v>
      </c>
      <c r="D25" s="169" t="s">
        <v>101</v>
      </c>
      <c r="E25" s="170">
        <v>288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2">
        <v>1.81E-3</v>
      </c>
      <c r="O25" s="172">
        <f>ROUND(E25*N25,2)</f>
        <v>0.52</v>
      </c>
      <c r="P25" s="172">
        <v>0</v>
      </c>
      <c r="Q25" s="172">
        <f>ROUND(E25*P25,2)</f>
        <v>0</v>
      </c>
      <c r="R25" s="172" t="s">
        <v>132</v>
      </c>
      <c r="S25" s="172" t="s">
        <v>103</v>
      </c>
      <c r="T25" s="173" t="s">
        <v>103</v>
      </c>
      <c r="U25" s="157">
        <v>0.748</v>
      </c>
      <c r="V25" s="157">
        <f>ROUND(E25*U25,2)</f>
        <v>215.42</v>
      </c>
      <c r="W25" s="157"/>
      <c r="X25" s="157" t="s">
        <v>104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105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47" t="s">
        <v>138</v>
      </c>
      <c r="D26" s="248"/>
      <c r="E26" s="248"/>
      <c r="F26" s="248"/>
      <c r="G26" s="248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7">
        <v>11</v>
      </c>
      <c r="B27" s="168" t="s">
        <v>139</v>
      </c>
      <c r="C27" s="184" t="s">
        <v>140</v>
      </c>
      <c r="D27" s="169" t="s">
        <v>126</v>
      </c>
      <c r="E27" s="170">
        <v>0.7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2.1299999999999999E-3</v>
      </c>
      <c r="O27" s="172">
        <f>ROUND(E27*N27,2)</f>
        <v>0</v>
      </c>
      <c r="P27" s="172">
        <v>0</v>
      </c>
      <c r="Q27" s="172">
        <f>ROUND(E27*P27,2)</f>
        <v>0</v>
      </c>
      <c r="R27" s="172" t="s">
        <v>132</v>
      </c>
      <c r="S27" s="172" t="s">
        <v>103</v>
      </c>
      <c r="T27" s="173" t="s">
        <v>103</v>
      </c>
      <c r="U27" s="157">
        <v>2.7189999999999999</v>
      </c>
      <c r="V27" s="157">
        <f>ROUND(E27*U27,2)</f>
        <v>1.9</v>
      </c>
      <c r="W27" s="157"/>
      <c r="X27" s="157" t="s">
        <v>104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47" t="s">
        <v>141</v>
      </c>
      <c r="D28" s="248"/>
      <c r="E28" s="248"/>
      <c r="F28" s="248"/>
      <c r="G28" s="248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251" t="s">
        <v>142</v>
      </c>
      <c r="D29" s="252"/>
      <c r="E29" s="252"/>
      <c r="F29" s="252"/>
      <c r="G29" s="252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143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7">
        <v>12</v>
      </c>
      <c r="B30" s="168" t="s">
        <v>144</v>
      </c>
      <c r="C30" s="184" t="s">
        <v>145</v>
      </c>
      <c r="D30" s="169" t="s">
        <v>126</v>
      </c>
      <c r="E30" s="170">
        <v>0.7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2">
        <v>5.77E-3</v>
      </c>
      <c r="O30" s="172">
        <f>ROUND(E30*N30,2)</f>
        <v>0</v>
      </c>
      <c r="P30" s="172">
        <v>0</v>
      </c>
      <c r="Q30" s="172">
        <f>ROUND(E30*P30,2)</f>
        <v>0</v>
      </c>
      <c r="R30" s="172" t="s">
        <v>132</v>
      </c>
      <c r="S30" s="172" t="s">
        <v>103</v>
      </c>
      <c r="T30" s="173" t="s">
        <v>103</v>
      </c>
      <c r="U30" s="157">
        <v>25.875</v>
      </c>
      <c r="V30" s="157">
        <f>ROUND(E30*U30,2)</f>
        <v>18.11</v>
      </c>
      <c r="W30" s="157"/>
      <c r="X30" s="157" t="s">
        <v>104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105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47" t="s">
        <v>141</v>
      </c>
      <c r="D31" s="248"/>
      <c r="E31" s="248"/>
      <c r="F31" s="248"/>
      <c r="G31" s="248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107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251" t="s">
        <v>142</v>
      </c>
      <c r="D32" s="252"/>
      <c r="E32" s="252"/>
      <c r="F32" s="252"/>
      <c r="G32" s="252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143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7">
        <v>13</v>
      </c>
      <c r="B33" s="168" t="s">
        <v>146</v>
      </c>
      <c r="C33" s="184" t="s">
        <v>147</v>
      </c>
      <c r="D33" s="169" t="s">
        <v>126</v>
      </c>
      <c r="E33" s="170">
        <v>0.7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2">
        <v>7.2999999999999996E-4</v>
      </c>
      <c r="O33" s="172">
        <f>ROUND(E33*N33,2)</f>
        <v>0</v>
      </c>
      <c r="P33" s="172">
        <v>0</v>
      </c>
      <c r="Q33" s="172">
        <f>ROUND(E33*P33,2)</f>
        <v>0</v>
      </c>
      <c r="R33" s="172" t="s">
        <v>132</v>
      </c>
      <c r="S33" s="172" t="s">
        <v>103</v>
      </c>
      <c r="T33" s="173" t="s">
        <v>103</v>
      </c>
      <c r="U33" s="157">
        <v>5.9089999999999998</v>
      </c>
      <c r="V33" s="157">
        <f>ROUND(E33*U33,2)</f>
        <v>4.1399999999999997</v>
      </c>
      <c r="W33" s="157"/>
      <c r="X33" s="157" t="s">
        <v>104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105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47" t="s">
        <v>141</v>
      </c>
      <c r="D34" s="248"/>
      <c r="E34" s="248"/>
      <c r="F34" s="248"/>
      <c r="G34" s="248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107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251" t="s">
        <v>142</v>
      </c>
      <c r="D35" s="252"/>
      <c r="E35" s="252"/>
      <c r="F35" s="252"/>
      <c r="G35" s="252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143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7">
        <v>14</v>
      </c>
      <c r="B36" s="168" t="s">
        <v>148</v>
      </c>
      <c r="C36" s="184" t="s">
        <v>149</v>
      </c>
      <c r="D36" s="169" t="s">
        <v>101</v>
      </c>
      <c r="E36" s="170">
        <v>352.9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2">
        <v>3.8550000000000001E-2</v>
      </c>
      <c r="O36" s="172">
        <f>ROUND(E36*N36,2)</f>
        <v>13.6</v>
      </c>
      <c r="P36" s="172">
        <v>0</v>
      </c>
      <c r="Q36" s="172">
        <f>ROUND(E36*P36,2)</f>
        <v>0</v>
      </c>
      <c r="R36" s="172" t="s">
        <v>132</v>
      </c>
      <c r="S36" s="172" t="s">
        <v>103</v>
      </c>
      <c r="T36" s="173" t="s">
        <v>103</v>
      </c>
      <c r="U36" s="157">
        <v>0.69</v>
      </c>
      <c r="V36" s="157">
        <f>ROUND(E36*U36,2)</f>
        <v>243.5</v>
      </c>
      <c r="W36" s="157"/>
      <c r="X36" s="157" t="s">
        <v>104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105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150</v>
      </c>
      <c r="D37" s="158"/>
      <c r="E37" s="159">
        <v>352.9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116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7">
        <v>15</v>
      </c>
      <c r="B38" s="168" t="s">
        <v>151</v>
      </c>
      <c r="C38" s="184" t="s">
        <v>152</v>
      </c>
      <c r="D38" s="169" t="s">
        <v>113</v>
      </c>
      <c r="E38" s="170">
        <v>5.28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72">
        <v>2.5249999999999999</v>
      </c>
      <c r="O38" s="172">
        <f>ROUND(E38*N38,2)</f>
        <v>13.33</v>
      </c>
      <c r="P38" s="172">
        <v>0</v>
      </c>
      <c r="Q38" s="172">
        <f>ROUND(E38*P38,2)</f>
        <v>0</v>
      </c>
      <c r="R38" s="172" t="s">
        <v>153</v>
      </c>
      <c r="S38" s="172" t="s">
        <v>103</v>
      </c>
      <c r="T38" s="173" t="s">
        <v>103</v>
      </c>
      <c r="U38" s="157">
        <v>0.48</v>
      </c>
      <c r="V38" s="157">
        <f>ROUND(E38*U38,2)</f>
        <v>2.5299999999999998</v>
      </c>
      <c r="W38" s="157"/>
      <c r="X38" s="157" t="s">
        <v>104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105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247" t="s">
        <v>154</v>
      </c>
      <c r="D39" s="248"/>
      <c r="E39" s="248"/>
      <c r="F39" s="248"/>
      <c r="G39" s="248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107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155</v>
      </c>
      <c r="D40" s="158"/>
      <c r="E40" s="159">
        <v>3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116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156</v>
      </c>
      <c r="D41" s="158"/>
      <c r="E41" s="159">
        <v>2.2799999999999998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116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7">
        <v>16</v>
      </c>
      <c r="B42" s="168" t="s">
        <v>157</v>
      </c>
      <c r="C42" s="184" t="s">
        <v>158</v>
      </c>
      <c r="D42" s="169" t="s">
        <v>110</v>
      </c>
      <c r="E42" s="170">
        <v>6.88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72">
        <v>3.9199999999999999E-2</v>
      </c>
      <c r="O42" s="172">
        <f>ROUND(E42*N42,2)</f>
        <v>0.27</v>
      </c>
      <c r="P42" s="172">
        <v>0</v>
      </c>
      <c r="Q42" s="172">
        <f>ROUND(E42*P42,2)</f>
        <v>0</v>
      </c>
      <c r="R42" s="172" t="s">
        <v>153</v>
      </c>
      <c r="S42" s="172" t="s">
        <v>103</v>
      </c>
      <c r="T42" s="173" t="s">
        <v>103</v>
      </c>
      <c r="U42" s="157">
        <v>1.05</v>
      </c>
      <c r="V42" s="157">
        <f>ROUND(E42*U42,2)</f>
        <v>7.22</v>
      </c>
      <c r="W42" s="157"/>
      <c r="X42" s="157" t="s">
        <v>104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55"/>
      <c r="B43" s="156"/>
      <c r="C43" s="247" t="s">
        <v>159</v>
      </c>
      <c r="D43" s="248"/>
      <c r="E43" s="248"/>
      <c r="F43" s="248"/>
      <c r="G43" s="248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107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74" t="str">
        <f>C43</f>
        <v>bednění svislé nebo šikmé (odkloněné), půdorysně přímé nebo zalomené, stěn základových patek ve volných nebo zapažených jámách, rýhách, šachtách, včetně případných vzpěr,</v>
      </c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155</v>
      </c>
      <c r="D44" s="158"/>
      <c r="E44" s="159">
        <v>3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116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160</v>
      </c>
      <c r="D45" s="158"/>
      <c r="E45" s="159">
        <v>3.88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116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7">
        <v>17</v>
      </c>
      <c r="B46" s="168" t="s">
        <v>161</v>
      </c>
      <c r="C46" s="184" t="s">
        <v>162</v>
      </c>
      <c r="D46" s="169" t="s">
        <v>110</v>
      </c>
      <c r="E46" s="170">
        <v>6.88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72">
        <v>0</v>
      </c>
      <c r="O46" s="172">
        <f>ROUND(E46*N46,2)</f>
        <v>0</v>
      </c>
      <c r="P46" s="172">
        <v>0</v>
      </c>
      <c r="Q46" s="172">
        <f>ROUND(E46*P46,2)</f>
        <v>0</v>
      </c>
      <c r="R46" s="172" t="s">
        <v>153</v>
      </c>
      <c r="S46" s="172" t="s">
        <v>103</v>
      </c>
      <c r="T46" s="173" t="s">
        <v>103</v>
      </c>
      <c r="U46" s="157">
        <v>0.32</v>
      </c>
      <c r="V46" s="157">
        <f>ROUND(E46*U46,2)</f>
        <v>2.2000000000000002</v>
      </c>
      <c r="W46" s="157"/>
      <c r="X46" s="157" t="s">
        <v>104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105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55"/>
      <c r="B47" s="156"/>
      <c r="C47" s="247" t="s">
        <v>159</v>
      </c>
      <c r="D47" s="248"/>
      <c r="E47" s="248"/>
      <c r="F47" s="248"/>
      <c r="G47" s="248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74" t="str">
        <f>C47</f>
        <v>bednění svislé nebo šikmé (odkloněné), půdorysně přímé nebo zalomené, stěn základových patek ve volných nebo zapažených jámách, rýhách, šachtách, včetně případných vzpěr,</v>
      </c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51" t="s">
        <v>163</v>
      </c>
      <c r="D48" s="252"/>
      <c r="E48" s="252"/>
      <c r="F48" s="252"/>
      <c r="G48" s="252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143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5">
        <v>18</v>
      </c>
      <c r="B49" s="176" t="s">
        <v>164</v>
      </c>
      <c r="C49" s="185" t="s">
        <v>165</v>
      </c>
      <c r="D49" s="177" t="s">
        <v>126</v>
      </c>
      <c r="E49" s="178">
        <v>0.32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80">
        <v>1.0085200000000001</v>
      </c>
      <c r="O49" s="180">
        <f>ROUND(E49*N49,2)</f>
        <v>0.32</v>
      </c>
      <c r="P49" s="180">
        <v>0</v>
      </c>
      <c r="Q49" s="180">
        <f>ROUND(E49*P49,2)</f>
        <v>0</v>
      </c>
      <c r="R49" s="180" t="s">
        <v>166</v>
      </c>
      <c r="S49" s="180" t="s">
        <v>103</v>
      </c>
      <c r="T49" s="181" t="s">
        <v>103</v>
      </c>
      <c r="U49" s="157">
        <v>20.529</v>
      </c>
      <c r="V49" s="157">
        <f>ROUND(E49*U49,2)</f>
        <v>6.57</v>
      </c>
      <c r="W49" s="157"/>
      <c r="X49" s="157" t="s">
        <v>104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105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19</v>
      </c>
      <c r="B50" s="176" t="s">
        <v>167</v>
      </c>
      <c r="C50" s="185" t="s">
        <v>168</v>
      </c>
      <c r="D50" s="177" t="s">
        <v>101</v>
      </c>
      <c r="E50" s="178">
        <v>49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80">
        <v>3.8550000000000001E-2</v>
      </c>
      <c r="O50" s="180">
        <f>ROUND(E50*N50,2)</f>
        <v>1.89</v>
      </c>
      <c r="P50" s="180">
        <v>0</v>
      </c>
      <c r="Q50" s="180">
        <f>ROUND(E50*P50,2)</f>
        <v>0</v>
      </c>
      <c r="R50" s="180"/>
      <c r="S50" s="180" t="s">
        <v>169</v>
      </c>
      <c r="T50" s="181" t="s">
        <v>103</v>
      </c>
      <c r="U50" s="157">
        <v>0.69</v>
      </c>
      <c r="V50" s="157">
        <f>ROUND(E50*U50,2)</f>
        <v>33.81</v>
      </c>
      <c r="W50" s="157"/>
      <c r="X50" s="157" t="s">
        <v>104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105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5">
        <v>20</v>
      </c>
      <c r="B51" s="176" t="s">
        <v>170</v>
      </c>
      <c r="C51" s="185" t="s">
        <v>171</v>
      </c>
      <c r="D51" s="177" t="s">
        <v>126</v>
      </c>
      <c r="E51" s="178">
        <v>7.0000000000000007E-2</v>
      </c>
      <c r="F51" s="179"/>
      <c r="G51" s="180">
        <f>ROUND(E51*F51,2)</f>
        <v>0</v>
      </c>
      <c r="H51" s="179"/>
      <c r="I51" s="180">
        <f>ROUND(E51*H51,2)</f>
        <v>0</v>
      </c>
      <c r="J51" s="179"/>
      <c r="K51" s="180">
        <f>ROUND(E51*J51,2)</f>
        <v>0</v>
      </c>
      <c r="L51" s="180">
        <v>21</v>
      </c>
      <c r="M51" s="180">
        <f>G51*(1+L51/100)</f>
        <v>0</v>
      </c>
      <c r="N51" s="180">
        <v>1</v>
      </c>
      <c r="O51" s="180">
        <f>ROUND(E51*N51,2)</f>
        <v>7.0000000000000007E-2</v>
      </c>
      <c r="P51" s="180">
        <v>0</v>
      </c>
      <c r="Q51" s="180">
        <f>ROUND(E51*P51,2)</f>
        <v>0</v>
      </c>
      <c r="R51" s="180" t="s">
        <v>127</v>
      </c>
      <c r="S51" s="180" t="s">
        <v>103</v>
      </c>
      <c r="T51" s="181" t="s">
        <v>103</v>
      </c>
      <c r="U51" s="157">
        <v>0</v>
      </c>
      <c r="V51" s="157">
        <f>ROUND(E51*U51,2)</f>
        <v>0</v>
      </c>
      <c r="W51" s="157"/>
      <c r="X51" s="157" t="s">
        <v>128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129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5">
        <v>21</v>
      </c>
      <c r="B52" s="176" t="s">
        <v>172</v>
      </c>
      <c r="C52" s="185" t="s">
        <v>173</v>
      </c>
      <c r="D52" s="177" t="s">
        <v>126</v>
      </c>
      <c r="E52" s="178">
        <v>0.63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1</v>
      </c>
      <c r="O52" s="180">
        <f>ROUND(E52*N52,2)</f>
        <v>0.63</v>
      </c>
      <c r="P52" s="180">
        <v>0</v>
      </c>
      <c r="Q52" s="180">
        <f>ROUND(E52*P52,2)</f>
        <v>0</v>
      </c>
      <c r="R52" s="180" t="s">
        <v>127</v>
      </c>
      <c r="S52" s="180" t="s">
        <v>103</v>
      </c>
      <c r="T52" s="181" t="s">
        <v>103</v>
      </c>
      <c r="U52" s="157">
        <v>0</v>
      </c>
      <c r="V52" s="157">
        <f>ROUND(E52*U52,2)</f>
        <v>0</v>
      </c>
      <c r="W52" s="157"/>
      <c r="X52" s="157" t="s">
        <v>128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129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1" t="s">
        <v>97</v>
      </c>
      <c r="B53" s="162" t="s">
        <v>60</v>
      </c>
      <c r="C53" s="183" t="s">
        <v>61</v>
      </c>
      <c r="D53" s="163"/>
      <c r="E53" s="164"/>
      <c r="F53" s="165"/>
      <c r="G53" s="165">
        <f>SUMIF(AG54:AG56,"&lt;&gt;NOR",G54:G56)</f>
        <v>0</v>
      </c>
      <c r="H53" s="165"/>
      <c r="I53" s="165">
        <f>SUM(I54:I56)</f>
        <v>0</v>
      </c>
      <c r="J53" s="165"/>
      <c r="K53" s="165">
        <f>SUM(K54:K56)</f>
        <v>0</v>
      </c>
      <c r="L53" s="165"/>
      <c r="M53" s="165">
        <f>SUM(M54:M56)</f>
        <v>0</v>
      </c>
      <c r="N53" s="165"/>
      <c r="O53" s="165">
        <f>SUM(O54:O56)</f>
        <v>1.61</v>
      </c>
      <c r="P53" s="165"/>
      <c r="Q53" s="165">
        <f>SUM(Q54:Q56)</f>
        <v>0</v>
      </c>
      <c r="R53" s="165"/>
      <c r="S53" s="165"/>
      <c r="T53" s="166"/>
      <c r="U53" s="160"/>
      <c r="V53" s="160">
        <f>SUM(V54:V56)</f>
        <v>9.18</v>
      </c>
      <c r="W53" s="160"/>
      <c r="X53" s="160"/>
      <c r="AG53" t="s">
        <v>98</v>
      </c>
    </row>
    <row r="54" spans="1:60" outlineLevel="1" x14ac:dyDescent="0.2">
      <c r="A54" s="167">
        <v>22</v>
      </c>
      <c r="B54" s="168" t="s">
        <v>174</v>
      </c>
      <c r="C54" s="184" t="s">
        <v>175</v>
      </c>
      <c r="D54" s="169" t="s">
        <v>110</v>
      </c>
      <c r="E54" s="170">
        <v>8.36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72">
        <v>0.19275999999999999</v>
      </c>
      <c r="O54" s="172">
        <f>ROUND(E54*N54,2)</f>
        <v>1.61</v>
      </c>
      <c r="P54" s="172">
        <v>0</v>
      </c>
      <c r="Q54" s="172">
        <f>ROUND(E54*P54,2)</f>
        <v>0</v>
      </c>
      <c r="R54" s="172" t="s">
        <v>166</v>
      </c>
      <c r="S54" s="172" t="s">
        <v>103</v>
      </c>
      <c r="T54" s="173" t="s">
        <v>103</v>
      </c>
      <c r="U54" s="157">
        <v>1.0980000000000001</v>
      </c>
      <c r="V54" s="157">
        <f>ROUND(E54*U54,2)</f>
        <v>9.18</v>
      </c>
      <c r="W54" s="157"/>
      <c r="X54" s="157" t="s">
        <v>104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105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176</v>
      </c>
      <c r="D55" s="158"/>
      <c r="E55" s="159">
        <v>4.125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116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177</v>
      </c>
      <c r="D56" s="158"/>
      <c r="E56" s="159">
        <v>4.2350000000000003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116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x14ac:dyDescent="0.2">
      <c r="A57" s="161" t="s">
        <v>97</v>
      </c>
      <c r="B57" s="162" t="s">
        <v>62</v>
      </c>
      <c r="C57" s="183" t="s">
        <v>63</v>
      </c>
      <c r="D57" s="163"/>
      <c r="E57" s="164"/>
      <c r="F57" s="165"/>
      <c r="G57" s="165">
        <f>SUMIF(AG58:AG59,"&lt;&gt;NOR",G58:G59)</f>
        <v>0</v>
      </c>
      <c r="H57" s="165"/>
      <c r="I57" s="165">
        <f>SUM(I58:I59)</f>
        <v>0</v>
      </c>
      <c r="J57" s="165"/>
      <c r="K57" s="165">
        <f>SUM(K58:K59)</f>
        <v>0</v>
      </c>
      <c r="L57" s="165"/>
      <c r="M57" s="165">
        <f>SUM(M58:M59)</f>
        <v>0</v>
      </c>
      <c r="N57" s="165"/>
      <c r="O57" s="165">
        <f>SUM(O58:O59)</f>
        <v>0</v>
      </c>
      <c r="P57" s="165"/>
      <c r="Q57" s="165">
        <f>SUM(Q58:Q59)</f>
        <v>21.05</v>
      </c>
      <c r="R57" s="165"/>
      <c r="S57" s="165"/>
      <c r="T57" s="166"/>
      <c r="U57" s="160"/>
      <c r="V57" s="160">
        <f>SUM(V58:V59)</f>
        <v>122.77</v>
      </c>
      <c r="W57" s="160"/>
      <c r="X57" s="160"/>
      <c r="AG57" t="s">
        <v>98</v>
      </c>
    </row>
    <row r="58" spans="1:60" outlineLevel="1" x14ac:dyDescent="0.2">
      <c r="A58" s="167">
        <v>23</v>
      </c>
      <c r="B58" s="168" t="s">
        <v>178</v>
      </c>
      <c r="C58" s="184" t="s">
        <v>179</v>
      </c>
      <c r="D58" s="169" t="s">
        <v>101</v>
      </c>
      <c r="E58" s="170">
        <v>37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21</v>
      </c>
      <c r="M58" s="172">
        <f>G58*(1+L58/100)</f>
        <v>0</v>
      </c>
      <c r="N58" s="172">
        <v>0</v>
      </c>
      <c r="O58" s="172">
        <f>ROUND(E58*N58,2)</f>
        <v>0</v>
      </c>
      <c r="P58" s="172">
        <v>0.56899999999999995</v>
      </c>
      <c r="Q58" s="172">
        <f>ROUND(E58*P58,2)</f>
        <v>21.05</v>
      </c>
      <c r="R58" s="172" t="s">
        <v>132</v>
      </c>
      <c r="S58" s="172" t="s">
        <v>103</v>
      </c>
      <c r="T58" s="173" t="s">
        <v>103</v>
      </c>
      <c r="U58" s="157">
        <v>3.3180000000000001</v>
      </c>
      <c r="V58" s="157">
        <f>ROUND(E58*U58,2)</f>
        <v>122.77</v>
      </c>
      <c r="W58" s="157"/>
      <c r="X58" s="157" t="s">
        <v>104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105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247" t="s">
        <v>180</v>
      </c>
      <c r="D59" s="248"/>
      <c r="E59" s="248"/>
      <c r="F59" s="248"/>
      <c r="G59" s="248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107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161" t="s">
        <v>97</v>
      </c>
      <c r="B60" s="162" t="s">
        <v>64</v>
      </c>
      <c r="C60" s="183" t="s">
        <v>65</v>
      </c>
      <c r="D60" s="163"/>
      <c r="E60" s="164"/>
      <c r="F60" s="165"/>
      <c r="G60" s="165">
        <f>SUMIF(AG61:AG61,"&lt;&gt;NOR",G61:G61)</f>
        <v>0</v>
      </c>
      <c r="H60" s="165"/>
      <c r="I60" s="165">
        <f>SUM(I61:I61)</f>
        <v>0</v>
      </c>
      <c r="J60" s="165"/>
      <c r="K60" s="165">
        <f>SUM(K61:K61)</f>
        <v>0</v>
      </c>
      <c r="L60" s="165"/>
      <c r="M60" s="165">
        <f>SUM(M61:M61)</f>
        <v>0</v>
      </c>
      <c r="N60" s="165"/>
      <c r="O60" s="165">
        <f>SUM(O61:O61)</f>
        <v>0</v>
      </c>
      <c r="P60" s="165"/>
      <c r="Q60" s="165">
        <f>SUM(Q61:Q61)</f>
        <v>0</v>
      </c>
      <c r="R60" s="165"/>
      <c r="S60" s="165"/>
      <c r="T60" s="166"/>
      <c r="U60" s="160"/>
      <c r="V60" s="160">
        <f>SUM(V61:V61)</f>
        <v>24.53</v>
      </c>
      <c r="W60" s="160"/>
      <c r="X60" s="160"/>
      <c r="AG60" t="s">
        <v>98</v>
      </c>
    </row>
    <row r="61" spans="1:60" outlineLevel="1" x14ac:dyDescent="0.2">
      <c r="A61" s="175">
        <v>24</v>
      </c>
      <c r="B61" s="176" t="s">
        <v>181</v>
      </c>
      <c r="C61" s="185" t="s">
        <v>182</v>
      </c>
      <c r="D61" s="177" t="s">
        <v>126</v>
      </c>
      <c r="E61" s="178">
        <v>306.67979000000003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0</v>
      </c>
      <c r="O61" s="180">
        <f>ROUND(E61*N61,2)</f>
        <v>0</v>
      </c>
      <c r="P61" s="180">
        <v>0</v>
      </c>
      <c r="Q61" s="180">
        <f>ROUND(E61*P61,2)</f>
        <v>0</v>
      </c>
      <c r="R61" s="180" t="s">
        <v>132</v>
      </c>
      <c r="S61" s="180" t="s">
        <v>103</v>
      </c>
      <c r="T61" s="181" t="s">
        <v>103</v>
      </c>
      <c r="U61" s="157">
        <v>0.08</v>
      </c>
      <c r="V61" s="157">
        <f>ROUND(E61*U61,2)</f>
        <v>24.53</v>
      </c>
      <c r="W61" s="157"/>
      <c r="X61" s="157" t="s">
        <v>183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184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1" t="s">
        <v>97</v>
      </c>
      <c r="B62" s="162" t="s">
        <v>66</v>
      </c>
      <c r="C62" s="183" t="s">
        <v>67</v>
      </c>
      <c r="D62" s="163"/>
      <c r="E62" s="164"/>
      <c r="F62" s="165"/>
      <c r="G62" s="165">
        <f>SUMIF(AG63:AG70,"&lt;&gt;NOR",G63:G70)</f>
        <v>0</v>
      </c>
      <c r="H62" s="165"/>
      <c r="I62" s="165">
        <f>SUM(I63:I70)</f>
        <v>0</v>
      </c>
      <c r="J62" s="165"/>
      <c r="K62" s="165">
        <f>SUM(K63:K70)</f>
        <v>0</v>
      </c>
      <c r="L62" s="165"/>
      <c r="M62" s="165">
        <f>SUM(M63:M70)</f>
        <v>0</v>
      </c>
      <c r="N62" s="165"/>
      <c r="O62" s="165">
        <f>SUM(O63:O70)</f>
        <v>0</v>
      </c>
      <c r="P62" s="165"/>
      <c r="Q62" s="165">
        <f>SUM(Q63:Q70)</f>
        <v>0</v>
      </c>
      <c r="R62" s="165"/>
      <c r="S62" s="165"/>
      <c r="T62" s="166"/>
      <c r="U62" s="160"/>
      <c r="V62" s="160">
        <f>SUM(V63:V70)</f>
        <v>12.530000000000001</v>
      </c>
      <c r="W62" s="160"/>
      <c r="X62" s="160"/>
      <c r="AG62" t="s">
        <v>98</v>
      </c>
    </row>
    <row r="63" spans="1:60" outlineLevel="1" x14ac:dyDescent="0.2">
      <c r="A63" s="167">
        <v>25</v>
      </c>
      <c r="B63" s="168" t="s">
        <v>185</v>
      </c>
      <c r="C63" s="184" t="s">
        <v>186</v>
      </c>
      <c r="D63" s="169" t="s">
        <v>126</v>
      </c>
      <c r="E63" s="170">
        <v>21.053000000000001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72">
        <v>0</v>
      </c>
      <c r="O63" s="172">
        <f>ROUND(E63*N63,2)</f>
        <v>0</v>
      </c>
      <c r="P63" s="172">
        <v>0</v>
      </c>
      <c r="Q63" s="172">
        <f>ROUND(E63*P63,2)</f>
        <v>0</v>
      </c>
      <c r="R63" s="172" t="s">
        <v>187</v>
      </c>
      <c r="S63" s="172" t="s">
        <v>103</v>
      </c>
      <c r="T63" s="173" t="s">
        <v>103</v>
      </c>
      <c r="U63" s="157">
        <v>9.9000000000000005E-2</v>
      </c>
      <c r="V63" s="157">
        <f>ROUND(E63*U63,2)</f>
        <v>2.08</v>
      </c>
      <c r="W63" s="157"/>
      <c r="X63" s="157" t="s">
        <v>188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189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247" t="s">
        <v>190</v>
      </c>
      <c r="D64" s="248"/>
      <c r="E64" s="248"/>
      <c r="F64" s="248"/>
      <c r="G64" s="248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107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7">
        <v>26</v>
      </c>
      <c r="B65" s="168" t="s">
        <v>191</v>
      </c>
      <c r="C65" s="184" t="s">
        <v>192</v>
      </c>
      <c r="D65" s="169" t="s">
        <v>126</v>
      </c>
      <c r="E65" s="170">
        <v>21.053000000000001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72">
        <v>0</v>
      </c>
      <c r="O65" s="172">
        <f>ROUND(E65*N65,2)</f>
        <v>0</v>
      </c>
      <c r="P65" s="172">
        <v>0</v>
      </c>
      <c r="Q65" s="172">
        <f>ROUND(E65*P65,2)</f>
        <v>0</v>
      </c>
      <c r="R65" s="172" t="s">
        <v>193</v>
      </c>
      <c r="S65" s="172" t="s">
        <v>103</v>
      </c>
      <c r="T65" s="173" t="s">
        <v>103</v>
      </c>
      <c r="U65" s="157">
        <v>0.49</v>
      </c>
      <c r="V65" s="157">
        <f>ROUND(E65*U65,2)</f>
        <v>10.32</v>
      </c>
      <c r="W65" s="157"/>
      <c r="X65" s="157" t="s">
        <v>188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189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249" t="s">
        <v>194</v>
      </c>
      <c r="D66" s="250"/>
      <c r="E66" s="250"/>
      <c r="F66" s="250"/>
      <c r="G66" s="250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143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5">
        <v>27</v>
      </c>
      <c r="B67" s="176" t="s">
        <v>195</v>
      </c>
      <c r="C67" s="185" t="s">
        <v>196</v>
      </c>
      <c r="D67" s="177" t="s">
        <v>126</v>
      </c>
      <c r="E67" s="178">
        <v>210.53</v>
      </c>
      <c r="F67" s="179"/>
      <c r="G67" s="180">
        <f>ROUND(E67*F67,2)</f>
        <v>0</v>
      </c>
      <c r="H67" s="179"/>
      <c r="I67" s="180">
        <f>ROUND(E67*H67,2)</f>
        <v>0</v>
      </c>
      <c r="J67" s="179"/>
      <c r="K67" s="180">
        <f>ROUND(E67*J67,2)</f>
        <v>0</v>
      </c>
      <c r="L67" s="180">
        <v>21</v>
      </c>
      <c r="M67" s="180">
        <f>G67*(1+L67/100)</f>
        <v>0</v>
      </c>
      <c r="N67" s="180">
        <v>0</v>
      </c>
      <c r="O67" s="180">
        <f>ROUND(E67*N67,2)</f>
        <v>0</v>
      </c>
      <c r="P67" s="180">
        <v>0</v>
      </c>
      <c r="Q67" s="180">
        <f>ROUND(E67*P67,2)</f>
        <v>0</v>
      </c>
      <c r="R67" s="180" t="s">
        <v>193</v>
      </c>
      <c r="S67" s="180" t="s">
        <v>103</v>
      </c>
      <c r="T67" s="181" t="s">
        <v>103</v>
      </c>
      <c r="U67" s="157">
        <v>0</v>
      </c>
      <c r="V67" s="157">
        <f>ROUND(E67*U67,2)</f>
        <v>0</v>
      </c>
      <c r="W67" s="157"/>
      <c r="X67" s="157" t="s">
        <v>188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189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5">
        <v>28</v>
      </c>
      <c r="B68" s="176" t="s">
        <v>197</v>
      </c>
      <c r="C68" s="185" t="s">
        <v>198</v>
      </c>
      <c r="D68" s="177" t="s">
        <v>126</v>
      </c>
      <c r="E68" s="178">
        <v>21.053000000000001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0</v>
      </c>
      <c r="O68" s="180">
        <f>ROUND(E68*N68,2)</f>
        <v>0</v>
      </c>
      <c r="P68" s="180">
        <v>0</v>
      </c>
      <c r="Q68" s="180">
        <f>ROUND(E68*P68,2)</f>
        <v>0</v>
      </c>
      <c r="R68" s="180" t="s">
        <v>193</v>
      </c>
      <c r="S68" s="180" t="s">
        <v>103</v>
      </c>
      <c r="T68" s="181" t="s">
        <v>103</v>
      </c>
      <c r="U68" s="157">
        <v>0</v>
      </c>
      <c r="V68" s="157">
        <f>ROUND(E68*U68,2)</f>
        <v>0</v>
      </c>
      <c r="W68" s="157"/>
      <c r="X68" s="157" t="s">
        <v>188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189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7">
        <v>29</v>
      </c>
      <c r="B69" s="168" t="s">
        <v>199</v>
      </c>
      <c r="C69" s="184" t="s">
        <v>200</v>
      </c>
      <c r="D69" s="169" t="s">
        <v>126</v>
      </c>
      <c r="E69" s="170">
        <v>21.053000000000001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72">
        <v>0</v>
      </c>
      <c r="O69" s="172">
        <f>ROUND(E69*N69,2)</f>
        <v>0</v>
      </c>
      <c r="P69" s="172">
        <v>0</v>
      </c>
      <c r="Q69" s="172">
        <f>ROUND(E69*P69,2)</f>
        <v>0</v>
      </c>
      <c r="R69" s="172" t="s">
        <v>201</v>
      </c>
      <c r="S69" s="172" t="s">
        <v>103</v>
      </c>
      <c r="T69" s="173" t="s">
        <v>103</v>
      </c>
      <c r="U69" s="157">
        <v>6.0000000000000001E-3</v>
      </c>
      <c r="V69" s="157">
        <f>ROUND(E69*U69,2)</f>
        <v>0.13</v>
      </c>
      <c r="W69" s="157"/>
      <c r="X69" s="157" t="s">
        <v>188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189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247" t="s">
        <v>202</v>
      </c>
      <c r="D70" s="248"/>
      <c r="E70" s="248"/>
      <c r="F70" s="248"/>
      <c r="G70" s="248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107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2">
      <c r="A71" s="3"/>
      <c r="B71" s="4"/>
      <c r="C71" s="187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v>15</v>
      </c>
      <c r="AF71">
        <v>21</v>
      </c>
      <c r="AG71" t="s">
        <v>84</v>
      </c>
    </row>
    <row r="72" spans="1:60" x14ac:dyDescent="0.2">
      <c r="A72" s="151"/>
      <c r="B72" s="152" t="s">
        <v>29</v>
      </c>
      <c r="C72" s="188"/>
      <c r="D72" s="153"/>
      <c r="E72" s="154"/>
      <c r="F72" s="154"/>
      <c r="G72" s="182">
        <f>G8+G21+G53+G57+G60+G62</f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f>SUMIF(L7:L70,AE71,G7:G70)</f>
        <v>0</v>
      </c>
      <c r="AF72">
        <f>SUMIF(L7:L70,AF71,G7:G70)</f>
        <v>0</v>
      </c>
      <c r="AG72" t="s">
        <v>203</v>
      </c>
    </row>
    <row r="73" spans="1:60" x14ac:dyDescent="0.2">
      <c r="C73" s="189"/>
      <c r="D73" s="10"/>
      <c r="AG73" t="s">
        <v>204</v>
      </c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whBW6AWZvTaCphc878DdDKp/Q8TOtdShguknZ2STkmV7gbPT1LO3RrcMrBtavU5W7xs3jhIpDUZfNLNLVSRpw==" saltValue="1UybQSDRhkFbxahvdx9roQ==" spinCount="100000" sheet="1"/>
  <mergeCells count="22">
    <mergeCell ref="C32:G32"/>
    <mergeCell ref="A1:G1"/>
    <mergeCell ref="C2:G2"/>
    <mergeCell ref="C3:G3"/>
    <mergeCell ref="C4:G4"/>
    <mergeCell ref="C10:G10"/>
    <mergeCell ref="C13:G13"/>
    <mergeCell ref="C17:G17"/>
    <mergeCell ref="C26:G26"/>
    <mergeCell ref="C28:G28"/>
    <mergeCell ref="C29:G29"/>
    <mergeCell ref="C31:G31"/>
    <mergeCell ref="C59:G59"/>
    <mergeCell ref="C64:G64"/>
    <mergeCell ref="C66:G66"/>
    <mergeCell ref="C70:G70"/>
    <mergeCell ref="C34:G34"/>
    <mergeCell ref="C35:G35"/>
    <mergeCell ref="C39:G39"/>
    <mergeCell ref="C43:G43"/>
    <mergeCell ref="C47:G47"/>
    <mergeCell ref="C48:G4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34B Spodní stavba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34B Spodní stavba'!Názvy_tisku</vt:lpstr>
      <vt:lpstr>oadresa</vt:lpstr>
      <vt:lpstr>Stavba!Objednatel</vt:lpstr>
      <vt:lpstr>Stavba!Objekt</vt:lpstr>
      <vt:lpstr>'SO 34B Spodní stavba'!Oblast_tisku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Ing. Ondřej Michna</cp:lastModifiedBy>
  <cp:lastPrinted>2019-03-19T12:27:02Z</cp:lastPrinted>
  <dcterms:created xsi:type="dcterms:W3CDTF">2009-04-08T07:15:50Z</dcterms:created>
  <dcterms:modified xsi:type="dcterms:W3CDTF">2020-07-02T11:22:05Z</dcterms:modified>
</cp:coreProperties>
</file>